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4034CDA2-DCCA-426C-9942-E6A464AF44EE}" xr6:coauthVersionLast="40" xr6:coauthVersionMax="40" xr10:uidLastSave="{00000000-0000-0000-0000-000000000000}"/>
  <bookViews>
    <workbookView xWindow="-120" yWindow="-120" windowWidth="29040" windowHeight="15840" activeTab="1" xr2:uid="{00000000-000D-0000-FFFF-FFFF00000000}"/>
  </bookViews>
  <sheets>
    <sheet name="Suivi Score" sheetId="1" r:id="rId1"/>
    <sheet name="Reportin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" i="1" l="1"/>
  <c r="S3" i="1"/>
  <c r="Q3" i="1"/>
  <c r="C2" i="1" l="1"/>
  <c r="D2" i="1"/>
  <c r="E2" i="1"/>
  <c r="F2" i="1"/>
  <c r="G2" i="1"/>
  <c r="H2" i="1"/>
  <c r="I2" i="1"/>
  <c r="J2" i="1"/>
  <c r="K2" i="1"/>
  <c r="L2" i="1"/>
  <c r="M2" i="1"/>
  <c r="N2" i="1"/>
  <c r="O2" i="1"/>
  <c r="P2" i="1"/>
  <c r="Q2" i="1"/>
  <c r="R2" i="1"/>
  <c r="R5" i="1" s="1"/>
  <c r="S2" i="1"/>
  <c r="B3" i="1"/>
  <c r="B2" i="1"/>
  <c r="Q5" i="1"/>
  <c r="S5" i="1"/>
  <c r="B5" i="1"/>
  <c r="B11" i="1" s="1"/>
  <c r="N3" i="1" l="1"/>
  <c r="N5" i="1" s="1"/>
  <c r="K3" i="1"/>
  <c r="K5" i="1" s="1"/>
  <c r="H3" i="1"/>
  <c r="H5" i="1" s="1"/>
  <c r="E3" i="1"/>
  <c r="E5" i="1" s="1"/>
  <c r="B8" i="1"/>
  <c r="M3" i="1"/>
  <c r="M5" i="1" s="1"/>
  <c r="L3" i="1"/>
  <c r="L5" i="1" s="1"/>
  <c r="O3" i="1"/>
  <c r="O5" i="1" s="1"/>
  <c r="P3" i="1"/>
  <c r="P5" i="1" s="1"/>
  <c r="J3" i="1"/>
  <c r="J5" i="1" s="1"/>
  <c r="I3" i="1"/>
  <c r="I5" i="1" s="1"/>
  <c r="G3" i="1"/>
  <c r="G5" i="1" s="1"/>
  <c r="F3" i="1"/>
  <c r="F5" i="1" s="1"/>
  <c r="C3" i="1"/>
  <c r="C5" i="1" s="1"/>
  <c r="C11" i="1" s="1"/>
  <c r="D3" i="1"/>
  <c r="D5" i="1" s="1"/>
  <c r="B7" i="1"/>
  <c r="D11" i="1" l="1"/>
  <c r="E11" i="1" s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P11" i="1" s="1"/>
  <c r="Q11" i="1" s="1"/>
  <c r="R11" i="1" s="1"/>
  <c r="S11" i="1" s="1"/>
  <c r="C8" i="1"/>
  <c r="C7" i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D8" i="1" l="1"/>
  <c r="E8" i="1" l="1"/>
  <c r="F8" i="1" l="1"/>
  <c r="G8" i="1" l="1"/>
  <c r="H8" i="1" l="1"/>
  <c r="I8" i="1" l="1"/>
  <c r="J8" i="1" l="1"/>
  <c r="K8" i="1" l="1"/>
  <c r="L8" i="1" l="1"/>
  <c r="M8" i="1" l="1"/>
  <c r="N8" i="1" l="1"/>
  <c r="O8" i="1" l="1"/>
  <c r="P8" i="1" l="1"/>
  <c r="Q8" i="1" l="1"/>
  <c r="R8" i="1" l="1"/>
  <c r="S8" i="1" l="1"/>
</calcChain>
</file>

<file path=xl/sharedStrings.xml><?xml version="1.0" encoding="utf-8"?>
<sst xmlns="http://schemas.openxmlformats.org/spreadsheetml/2006/main" count="85" uniqueCount="63">
  <si>
    <t>VAC</t>
  </si>
  <si>
    <t>VA</t>
  </si>
  <si>
    <t>DT</t>
  </si>
  <si>
    <t>DTC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</si>
  <si>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</si>
  <si>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</si>
  <si>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</si>
  <si>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</si>
  <si>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</si>
  <si>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</si>
  <si>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</si>
  <si>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</si>
  <si>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</si>
  <si>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</si>
  <si>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</si>
  <si>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</si>
  <si>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</si>
  <si>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</si>
  <si>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</si>
  <si>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</si>
  <si>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</si>
  <si>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1D</t>
  </si>
  <si>
    <t>M18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</si>
  <si>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</si>
  <si>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</si>
  <si>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</si>
  <si>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</si>
  <si>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</si>
  <si>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</si>
  <si>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</si>
  <si>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</si>
  <si>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</si>
  <si>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</si>
  <si>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</si>
  <si>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</si>
  <si>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</si>
  <si>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</si>
  <si>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</si>
  <si>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</si>
  <si>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</si>
  <si>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</si>
  <si>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3D</t>
  </si>
  <si>
    <t>D-DT</t>
  </si>
  <si>
    <t>D-VA</t>
  </si>
  <si>
    <t>VA-DT</t>
  </si>
  <si>
    <t>VA Cumulé</t>
  </si>
  <si>
    <t>DT Dés</t>
  </si>
  <si>
    <t>EVT</t>
  </si>
  <si>
    <t>AT#</t>
  </si>
  <si>
    <t>VA Dés</t>
  </si>
  <si>
    <t>Nombre de Dés de Valeur Ajoutés</t>
  </si>
  <si>
    <t>Nombre de Dés de Dette Technique</t>
  </si>
  <si>
    <t>Effet de l'évènement</t>
  </si>
  <si>
    <t>Dette Technique du Sprint</t>
  </si>
  <si>
    <t>Dette Technique Cumulé (DTC Sprint -1   +   DT du sprint)</t>
  </si>
  <si>
    <t>Résultat des Dés de Valeur Ajoutée</t>
  </si>
  <si>
    <t>Résultat des Dés de Dette Technique</t>
  </si>
  <si>
    <t>Valeur Ajoutée - Dette Technique du Sprint</t>
  </si>
  <si>
    <t>Valeur Ajoutée Cumulée (VAC Sprint-1 + (VA-DT) du Sprint)</t>
  </si>
  <si>
    <t>Améliorations Techniques en cours</t>
  </si>
  <si>
    <t>Effet des Améliorations Techniques précédentes</t>
  </si>
  <si>
    <t>Sprint</t>
  </si>
  <si>
    <t>Effet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</si>
</sst>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23"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Valeur Ajoutée Cumulée (VAC)</a:t>
            </a:r>
            <a:endParaRPr lang="fr-FR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'Suivi Score'!$A$11</c:f>
              <c:strCache>
                <c:ptCount val="1"/>
                <c:pt idx="0">
                  <c:v>VA Cumulé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'Suivi Score'!$B$10:$S$10</c:f>
              <c:strCache>
                <c:ptCount val="18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  <c:pt idx="17">
                  <c:v>S18</c:v>
                </c:pt>
              </c:strCache>
            </c:strRef>
          </c:cat>
          <c:val>
            <c:numRef>
              <c:f>'Suivi Score'!$B$11:$S$11</c:f>
              <c:numCache>
                <c:formatCode>0.0</c:formatCode>
                <c:ptCount val="18"/>
                <c:pt idx="0">
                  <c:v>10.5</c:v>
                </c:pt>
                <c:pt idx="1">
                  <c:v>21</c:v>
                </c:pt>
                <c:pt idx="2">
                  <c:v>31.5</c:v>
                </c:pt>
                <c:pt idx="3">
                  <c:v>38.5</c:v>
                </c:pt>
                <c:pt idx="4">
                  <c:v>45.5</c:v>
                </c:pt>
                <c:pt idx="5">
                  <c:v>52.5</c:v>
                </c:pt>
                <c:pt idx="6">
                  <c:v>56</c:v>
                </c:pt>
                <c:pt idx="7">
                  <c:v>59.5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63</c:v>
                </c:pt>
                <c:pt idx="12">
                  <c:v>59.5</c:v>
                </c:pt>
                <c:pt idx="13">
                  <c:v>56</c:v>
                </c:pt>
                <c:pt idx="14">
                  <c:v>52.5</c:v>
                </c:pt>
                <c:pt idx="15">
                  <c:v>45.5</c:v>
                </c:pt>
                <c:pt idx="16">
                  <c:v>38.5</c:v>
                </c:pt>
                <c:pt idx="17">
                  <c:v>31.5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0D-405B-85B6-0D8560FA1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783432"/>
        <c:axId val="388785400"/>
      </c:lineChart>
      <c:catAx>
        <c:axId val="388783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8785400"/>
        <c:crosses val="autoZero"/>
        <c:auto val="1"/>
        <c:lblAlgn val="ctr"/>
        <c:lblOffset val="100"/>
        <c:noMultiLvlLbl val="0"/>
      </c:catAx>
      <c:valAx>
        <c:axId val="388785400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8783432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13</xdr:row>
      <xdr:rowOff>0</xdr:rowOff>
    </xdr:from>
    <xdr:to>
      <xdr:col>12</xdr:col>
      <xdr:colOff>137160</xdr:colOff>
      <xdr:row>34</xdr:row>
      <xdr:rowOff>152400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E9738F4-FE5B-4640-AE09-966387BB1B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2:S13" totalsRowShown="0" headerRowDxfId="22" dataDxfId="20" headerRowBorderDxfId="21" tableBorderDxfId="19">
  <tableColumns count="19">
    <tableColumn id="1" xr3:uid="{00000000-0010-0000-0000-000001000000}" name="Sprint" dataDxfId="18"/>
    <tableColumn id="2" xr3:uid="{00000000-0010-0000-0000-000002000000}" name="S1" dataDxfId="17"/>
    <tableColumn id="3" xr3:uid="{00000000-0010-0000-0000-000003000000}" name="S2" dataDxfId="16"/>
    <tableColumn id="4" xr3:uid="{00000000-0010-0000-0000-000004000000}" name="S3" dataDxfId="15"/>
    <tableColumn id="5" xr3:uid="{00000000-0010-0000-0000-000005000000}" name="S4" dataDxfId="14"/>
    <tableColumn id="6" xr3:uid="{00000000-0010-0000-0000-000006000000}" name="S5" dataDxfId="13"/>
    <tableColumn id="7" xr3:uid="{00000000-0010-0000-0000-000007000000}" name="S6" dataDxfId="12"/>
    <tableColumn id="8" xr3:uid="{00000000-0010-0000-0000-000008000000}" name="S7" dataDxfId="11"/>
    <tableColumn id="9" xr3:uid="{00000000-0010-0000-0000-000009000000}" name="S8" dataDxfId="10"/>
    <tableColumn id="10" xr3:uid="{00000000-0010-0000-0000-00000A000000}" name="S9" dataDxfId="9"/>
    <tableColumn id="11" xr3:uid="{00000000-0010-0000-0000-00000B000000}" name="S10" dataDxfId="8"/>
    <tableColumn id="12" xr3:uid="{00000000-0010-0000-0000-00000C000000}" name="S11" dataDxfId="7"/>
    <tableColumn id="13" xr3:uid="{00000000-0010-0000-0000-00000D000000}" name="S12" dataDxfId="6"/>
    <tableColumn id="14" xr3:uid="{00000000-0010-0000-0000-00000E000000}" name="S13" dataDxfId="5"/>
    <tableColumn id="15" xr3:uid="{00000000-0010-0000-0000-00000F000000}" name="S14" dataDxfId="4"/>
    <tableColumn id="16" xr3:uid="{00000000-0010-0000-0000-000010000000}" name="S15" dataDxfId="3"/>
    <tableColumn id="17" xr3:uid="{00000000-0010-0000-0000-000011000000}" name="S16" dataDxfId="2"/>
    <tableColumn id="18" xr3:uid="{00000000-0010-0000-0000-000012000000}" name="S17" dataDxfId="1"/>
    <tableColumn id="19" xr3:uid="{00000000-0010-0000-0000-000013000000}" name="S18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workbookViewId="0">
      <selection activeCell="S11" sqref="S11"/>
    </sheetView>
  </sheetViews>
  <sheetFormatPr baseColWidth="10" defaultColWidth="8.85546875" defaultRowHeight="15" x14ac:dyDescent="0.25"/>
  <sheetData>
    <row r="1" spans="1:19" s="1" customFormat="1" x14ac:dyDescent="0.25"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22</v>
      </c>
    </row>
    <row r="2" spans="1:19" x14ac:dyDescent="0.25">
      <c r="A2" t="s">
        <v>1</v>
      </c>
      <c r="B2" s="2">
        <f>3.5*4</f>
        <v>14</v>
      </c>
      <c r="C2" s="2">
        <f t="shared" ref="C2:S2" si="0">3.5*4</f>
        <v>14</v>
      </c>
      <c r="D2" s="2">
        <f t="shared" si="0"/>
        <v>14</v>
      </c>
      <c r="E2" s="2">
        <f t="shared" si="0"/>
        <v>14</v>
      </c>
      <c r="F2" s="2">
        <f t="shared" si="0"/>
        <v>14</v>
      </c>
      <c r="G2" s="2">
        <f t="shared" si="0"/>
        <v>14</v>
      </c>
      <c r="H2" s="2">
        <f t="shared" si="0"/>
        <v>14</v>
      </c>
      <c r="I2" s="2">
        <f t="shared" si="0"/>
        <v>14</v>
      </c>
      <c r="J2" s="2">
        <f t="shared" si="0"/>
        <v>14</v>
      </c>
      <c r="K2" s="2">
        <f t="shared" si="0"/>
        <v>14</v>
      </c>
      <c r="L2" s="2">
        <f t="shared" si="0"/>
        <v>14</v>
      </c>
      <c r="M2" s="2">
        <f t="shared" si="0"/>
        <v>14</v>
      </c>
      <c r="N2" s="2">
        <f t="shared" si="0"/>
        <v>14</v>
      </c>
      <c r="O2" s="2">
        <f t="shared" si="0"/>
        <v>14</v>
      </c>
      <c r="P2" s="2">
        <f t="shared" si="0"/>
        <v>14</v>
      </c>
      <c r="Q2" s="2">
        <f t="shared" si="0"/>
        <v>14</v>
      </c>
      <c r="R2" s="2">
        <f t="shared" si="0"/>
        <v>14</v>
      </c>
      <c r="S2" s="2">
        <f t="shared" si="0"/>
        <v>14</v>
      </c>
    </row>
    <row r="3" spans="1:19" x14ac:dyDescent="0.25">
      <c r="A3" t="s">
        <v>2</v>
      </c>
      <c r="B3">
        <f>3.5*1</f>
        <v>3.5</v>
      </c>
      <c r="C3">
        <f t="shared" ref="C3:D3" si="1">3.5*1</f>
        <v>3.5</v>
      </c>
      <c r="D3">
        <f t="shared" si="1"/>
        <v>3.5</v>
      </c>
      <c r="E3">
        <f>3.5*2</f>
        <v>7</v>
      </c>
      <c r="F3">
        <f>3.5*2</f>
        <v>7</v>
      </c>
      <c r="G3">
        <f t="shared" ref="G3" si="2">3.5*2</f>
        <v>7</v>
      </c>
      <c r="H3">
        <f>3.5*3</f>
        <v>10.5</v>
      </c>
      <c r="I3">
        <f>3.5*3</f>
        <v>10.5</v>
      </c>
      <c r="J3">
        <f t="shared" ref="J3" si="3">3.5*3</f>
        <v>10.5</v>
      </c>
      <c r="K3">
        <f>3.5*4</f>
        <v>14</v>
      </c>
      <c r="L3">
        <f>3.5*4</f>
        <v>14</v>
      </c>
      <c r="M3">
        <f t="shared" ref="M3" si="4">3.5*4</f>
        <v>14</v>
      </c>
      <c r="N3">
        <f t="shared" ref="N3:P3" si="5">3.5*5</f>
        <v>17.5</v>
      </c>
      <c r="O3">
        <f t="shared" si="5"/>
        <v>17.5</v>
      </c>
      <c r="P3">
        <f t="shared" si="5"/>
        <v>17.5</v>
      </c>
      <c r="Q3">
        <f>3.5*6</f>
        <v>21</v>
      </c>
      <c r="R3">
        <f t="shared" ref="R3:S3" si="6">3.5*6</f>
        <v>21</v>
      </c>
      <c r="S3">
        <f t="shared" si="6"/>
        <v>21</v>
      </c>
    </row>
    <row r="5" spans="1:19" x14ac:dyDescent="0.25">
      <c r="A5" t="s">
        <v>44</v>
      </c>
      <c r="B5" s="2">
        <f>B2-B3</f>
        <v>10.5</v>
      </c>
      <c r="C5" s="2">
        <f t="shared" ref="C5:S5" si="7">C2-C3</f>
        <v>10.5</v>
      </c>
      <c r="D5" s="2">
        <f t="shared" si="7"/>
        <v>10.5</v>
      </c>
      <c r="E5" s="2">
        <f t="shared" si="7"/>
        <v>7</v>
      </c>
      <c r="F5" s="2">
        <f t="shared" si="7"/>
        <v>7</v>
      </c>
      <c r="G5" s="2">
        <f t="shared" si="7"/>
        <v>7</v>
      </c>
      <c r="H5" s="2">
        <f t="shared" si="7"/>
        <v>3.5</v>
      </c>
      <c r="I5" s="2">
        <f t="shared" si="7"/>
        <v>3.5</v>
      </c>
      <c r="J5" s="2">
        <f t="shared" si="7"/>
        <v>3.5</v>
      </c>
      <c r="K5" s="2">
        <f t="shared" si="7"/>
        <v>0</v>
      </c>
      <c r="L5" s="2">
        <f t="shared" si="7"/>
        <v>0</v>
      </c>
      <c r="M5" s="2">
        <f t="shared" si="7"/>
        <v>0</v>
      </c>
      <c r="N5" s="2">
        <f t="shared" si="7"/>
        <v>-3.5</v>
      </c>
      <c r="O5" s="2">
        <f t="shared" si="7"/>
        <v>-3.5</v>
      </c>
      <c r="P5" s="2">
        <f t="shared" si="7"/>
        <v>-3.5</v>
      </c>
      <c r="Q5" s="2">
        <f t="shared" si="7"/>
        <v>-7</v>
      </c>
      <c r="R5" s="2">
        <f t="shared" si="7"/>
        <v>-7</v>
      </c>
      <c r="S5" s="2">
        <f t="shared" si="7"/>
        <v>-7</v>
      </c>
    </row>
    <row r="6" spans="1:19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t="s">
        <v>3</v>
      </c>
      <c r="B7" s="2">
        <f>B3</f>
        <v>3.5</v>
      </c>
      <c r="C7" s="2">
        <f t="shared" ref="C7:S7" si="8">B7+C3</f>
        <v>7</v>
      </c>
      <c r="D7" s="2">
        <f t="shared" si="8"/>
        <v>10.5</v>
      </c>
      <c r="E7" s="2">
        <f t="shared" si="8"/>
        <v>17.5</v>
      </c>
      <c r="F7" s="2">
        <f t="shared" si="8"/>
        <v>24.5</v>
      </c>
      <c r="G7" s="2">
        <f t="shared" si="8"/>
        <v>31.5</v>
      </c>
      <c r="H7" s="2">
        <f t="shared" si="8"/>
        <v>42</v>
      </c>
      <c r="I7" s="2">
        <f t="shared" si="8"/>
        <v>52.5</v>
      </c>
      <c r="J7" s="2">
        <f t="shared" si="8"/>
        <v>63</v>
      </c>
      <c r="K7" s="2">
        <f t="shared" si="8"/>
        <v>77</v>
      </c>
      <c r="L7" s="2">
        <f t="shared" si="8"/>
        <v>91</v>
      </c>
      <c r="M7" s="2">
        <f t="shared" si="8"/>
        <v>105</v>
      </c>
      <c r="N7" s="2">
        <f t="shared" si="8"/>
        <v>122.5</v>
      </c>
      <c r="O7" s="2">
        <f t="shared" si="8"/>
        <v>140</v>
      </c>
      <c r="P7" s="2">
        <f t="shared" si="8"/>
        <v>157.5</v>
      </c>
      <c r="Q7" s="2">
        <f t="shared" si="8"/>
        <v>178.5</v>
      </c>
      <c r="R7" s="2">
        <f t="shared" si="8"/>
        <v>199.5</v>
      </c>
      <c r="S7" s="2">
        <f t="shared" si="8"/>
        <v>220.5</v>
      </c>
    </row>
    <row r="8" spans="1:19" x14ac:dyDescent="0.25">
      <c r="A8" t="s">
        <v>0</v>
      </c>
      <c r="B8" s="2">
        <f>B2</f>
        <v>14</v>
      </c>
      <c r="C8" s="2">
        <f t="shared" ref="C8:S8" si="9">B8+C2</f>
        <v>28</v>
      </c>
      <c r="D8" s="2">
        <f t="shared" si="9"/>
        <v>42</v>
      </c>
      <c r="E8" s="2">
        <f t="shared" si="9"/>
        <v>56</v>
      </c>
      <c r="F8" s="2">
        <f t="shared" si="9"/>
        <v>70</v>
      </c>
      <c r="G8" s="2">
        <f t="shared" si="9"/>
        <v>84</v>
      </c>
      <c r="H8" s="2">
        <f t="shared" si="9"/>
        <v>98</v>
      </c>
      <c r="I8" s="2">
        <f t="shared" si="9"/>
        <v>112</v>
      </c>
      <c r="J8" s="2">
        <f t="shared" si="9"/>
        <v>126</v>
      </c>
      <c r="K8" s="2">
        <f t="shared" si="9"/>
        <v>140</v>
      </c>
      <c r="L8" s="2">
        <f t="shared" si="9"/>
        <v>154</v>
      </c>
      <c r="M8" s="2">
        <f t="shared" si="9"/>
        <v>168</v>
      </c>
      <c r="N8" s="2">
        <f t="shared" si="9"/>
        <v>182</v>
      </c>
      <c r="O8" s="2">
        <f t="shared" si="9"/>
        <v>196</v>
      </c>
      <c r="P8" s="2">
        <f t="shared" si="9"/>
        <v>210</v>
      </c>
      <c r="Q8" s="2">
        <f t="shared" si="9"/>
        <v>224</v>
      </c>
      <c r="R8" s="2">
        <f t="shared" si="9"/>
        <v>238</v>
      </c>
      <c r="S8" s="2">
        <f t="shared" si="9"/>
        <v>252</v>
      </c>
    </row>
    <row r="10" spans="1:19" s="1" customFormat="1" x14ac:dyDescent="0.25">
      <c r="B10" s="1" t="s">
        <v>23</v>
      </c>
      <c r="C10" s="1" t="s">
        <v>24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33</v>
      </c>
      <c r="M10" s="1" t="s">
        <v>34</v>
      </c>
      <c r="N10" s="1" t="s">
        <v>35</v>
      </c>
      <c r="O10" s="1" t="s">
        <v>36</v>
      </c>
      <c r="P10" s="1" t="s">
        <v>37</v>
      </c>
      <c r="Q10" s="1" t="s">
        <v>38</v>
      </c>
      <c r="R10" s="1" t="s">
        <v>39</v>
      </c>
      <c r="S10" s="1" t="s">
        <v>40</v>
      </c>
    </row>
    <row r="11" spans="1:19" x14ac:dyDescent="0.25">
      <c r="A11" t="s">
        <v>45</v>
      </c>
      <c r="B11" s="2">
        <f>0+B5</f>
        <v>10.5</v>
      </c>
      <c r="C11" s="2">
        <f>B11+C5</f>
        <v>21</v>
      </c>
      <c r="D11" s="2">
        <f t="shared" ref="D11:S11" si="10">C11+D5</f>
        <v>31.5</v>
      </c>
      <c r="E11" s="2">
        <f t="shared" si="10"/>
        <v>38.5</v>
      </c>
      <c r="F11" s="2">
        <f t="shared" si="10"/>
        <v>45.5</v>
      </c>
      <c r="G11" s="2">
        <f t="shared" si="10"/>
        <v>52.5</v>
      </c>
      <c r="H11" s="2">
        <f t="shared" si="10"/>
        <v>56</v>
      </c>
      <c r="I11" s="2">
        <f t="shared" si="10"/>
        <v>59.5</v>
      </c>
      <c r="J11" s="2">
        <f t="shared" si="10"/>
        <v>63</v>
      </c>
      <c r="K11" s="2">
        <f t="shared" si="10"/>
        <v>63</v>
      </c>
      <c r="L11" s="2">
        <f t="shared" si="10"/>
        <v>63</v>
      </c>
      <c r="M11" s="2">
        <f t="shared" si="10"/>
        <v>63</v>
      </c>
      <c r="N11" s="2">
        <f t="shared" si="10"/>
        <v>59.5</v>
      </c>
      <c r="O11" s="2">
        <f t="shared" si="10"/>
        <v>56</v>
      </c>
      <c r="P11" s="2">
        <f t="shared" si="10"/>
        <v>52.5</v>
      </c>
      <c r="Q11" s="2">
        <f t="shared" si="10"/>
        <v>45.5</v>
      </c>
      <c r="R11" s="2">
        <f t="shared" si="10"/>
        <v>38.5</v>
      </c>
      <c r="S11" s="2">
        <f t="shared" si="10"/>
        <v>31.5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13"/>
  <sheetViews>
    <sheetView tabSelected="1" zoomScale="70" zoomScaleNormal="70" workbookViewId="0">
      <selection activeCell="A2" sqref="A2:S13"/>
    </sheetView>
  </sheetViews>
  <sheetFormatPr baseColWidth="10" defaultRowHeight="31.5" x14ac:dyDescent="0.25"/>
  <cols>
    <col min="21" max="21" width="11.42578125" style="26"/>
  </cols>
  <sheetData>
    <row r="2" spans="1:21" s="4" customFormat="1" ht="83.45" customHeight="1" x14ac:dyDescent="0.25">
      <c r="A2" s="27" t="s">
        <v>61</v>
      </c>
      <c r="B2" s="16" t="s">
        <v>23</v>
      </c>
      <c r="C2" s="17" t="s">
        <v>24</v>
      </c>
      <c r="D2" s="16" t="s">
        <v>25</v>
      </c>
      <c r="E2" s="17" t="s">
        <v>26</v>
      </c>
      <c r="F2" s="16" t="s">
        <v>27</v>
      </c>
      <c r="G2" s="17" t="s">
        <v>28</v>
      </c>
      <c r="H2" s="16" t="s">
        <v>29</v>
      </c>
      <c r="I2" s="17" t="s">
        <v>30</v>
      </c>
      <c r="J2" s="16" t="s">
        <v>31</v>
      </c>
      <c r="K2" s="17" t="s">
        <v>32</v>
      </c>
      <c r="L2" s="16" t="s">
        <v>33</v>
      </c>
      <c r="M2" s="17" t="s">
        <v>34</v>
      </c>
      <c r="N2" s="16" t="s">
        <v>35</v>
      </c>
      <c r="O2" s="17" t="s">
        <v>36</v>
      </c>
      <c r="P2" s="16" t="s">
        <v>37</v>
      </c>
      <c r="Q2" s="17" t="s">
        <v>38</v>
      </c>
      <c r="R2" s="16" t="s">
        <v>39</v>
      </c>
      <c r="S2" s="17" t="s">
        <v>40</v>
      </c>
      <c r="U2" s="26"/>
    </row>
    <row r="3" spans="1:21" s="4" customFormat="1" ht="50.1" customHeight="1" x14ac:dyDescent="0.25">
      <c r="A3" s="5" t="s">
        <v>43</v>
      </c>
      <c r="B3" s="6" t="s">
        <v>41</v>
      </c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U3" s="26" t="s">
        <v>50</v>
      </c>
    </row>
    <row r="4" spans="1:21" s="3" customFormat="1" ht="50.1" customHeight="1" thickBot="1" x14ac:dyDescent="0.3">
      <c r="A4" s="12" t="s">
        <v>42</v>
      </c>
      <c r="B4" s="13" t="s">
        <v>21</v>
      </c>
      <c r="C4" s="12"/>
      <c r="D4" s="13"/>
      <c r="E4" s="14"/>
      <c r="F4" s="15"/>
      <c r="G4" s="14"/>
      <c r="H4" s="15"/>
      <c r="I4" s="14"/>
      <c r="J4" s="15"/>
      <c r="K4" s="14"/>
      <c r="L4" s="15"/>
      <c r="M4" s="14"/>
      <c r="N4" s="15"/>
      <c r="O4" s="14"/>
      <c r="P4" s="15"/>
      <c r="Q4" s="14"/>
      <c r="R4" s="15"/>
      <c r="S4" s="14"/>
      <c r="U4" s="26" t="s">
        <v>51</v>
      </c>
    </row>
    <row r="5" spans="1:21" s="3" customFormat="1" ht="50.1" customHeight="1" thickBot="1" x14ac:dyDescent="0.3">
      <c r="A5" s="12" t="s">
        <v>48</v>
      </c>
      <c r="B5" s="13"/>
      <c r="C5" s="12"/>
      <c r="D5" s="13"/>
      <c r="E5" s="14"/>
      <c r="F5" s="15"/>
      <c r="G5" s="14"/>
      <c r="H5" s="15"/>
      <c r="I5" s="14"/>
      <c r="J5" s="15"/>
      <c r="K5" s="14"/>
      <c r="L5" s="15"/>
      <c r="M5" s="14"/>
      <c r="N5" s="15"/>
      <c r="O5" s="14"/>
      <c r="P5" s="15"/>
      <c r="Q5" s="14"/>
      <c r="R5" s="15"/>
      <c r="S5" s="14"/>
      <c r="U5" s="26" t="s">
        <v>59</v>
      </c>
    </row>
    <row r="6" spans="1:21" s="3" customFormat="1" ht="50.1" customHeight="1" x14ac:dyDescent="0.25">
      <c r="A6" s="5" t="s">
        <v>46</v>
      </c>
      <c r="B6" s="21"/>
      <c r="C6" s="11"/>
      <c r="D6" s="10"/>
      <c r="E6" s="11"/>
      <c r="F6" s="10"/>
      <c r="G6" s="11"/>
      <c r="H6" s="10"/>
      <c r="I6" s="11"/>
      <c r="J6" s="10"/>
      <c r="K6" s="11"/>
      <c r="L6" s="10"/>
      <c r="M6" s="11"/>
      <c r="N6" s="10"/>
      <c r="O6" s="11"/>
      <c r="P6" s="10"/>
      <c r="Q6" s="11"/>
      <c r="R6" s="10"/>
      <c r="S6" s="11"/>
      <c r="U6" s="26" t="s">
        <v>56</v>
      </c>
    </row>
    <row r="7" spans="1:21" s="3" customFormat="1" ht="50.1" customHeight="1" x14ac:dyDescent="0.25">
      <c r="A7" s="5" t="s">
        <v>62</v>
      </c>
      <c r="B7" s="21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U7" s="26" t="s">
        <v>60</v>
      </c>
    </row>
    <row r="8" spans="1:21" s="3" customFormat="1" ht="50.1" customHeight="1" x14ac:dyDescent="0.25">
      <c r="A8" s="9" t="s">
        <v>47</v>
      </c>
      <c r="B8" s="21"/>
      <c r="C8" s="11"/>
      <c r="D8" s="10"/>
      <c r="E8" s="11"/>
      <c r="F8" s="10"/>
      <c r="G8" s="11"/>
      <c r="H8" s="10"/>
      <c r="I8" s="11"/>
      <c r="J8" s="10"/>
      <c r="K8" s="11"/>
      <c r="L8" s="10"/>
      <c r="M8" s="11"/>
      <c r="N8" s="10"/>
      <c r="O8" s="11"/>
      <c r="P8" s="10"/>
      <c r="Q8" s="11"/>
      <c r="R8" s="10"/>
      <c r="S8" s="11"/>
      <c r="U8" s="26" t="s">
        <v>52</v>
      </c>
    </row>
    <row r="9" spans="1:21" s="3" customFormat="1" ht="50.1" customHeight="1" x14ac:dyDescent="0.25">
      <c r="A9" s="5" t="s">
        <v>2</v>
      </c>
      <c r="B9" s="2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  <c r="R9" s="10"/>
      <c r="S9" s="11"/>
      <c r="U9" s="26" t="s">
        <v>53</v>
      </c>
    </row>
    <row r="10" spans="1:21" s="3" customFormat="1" ht="50.1" customHeight="1" thickBot="1" x14ac:dyDescent="0.3">
      <c r="A10" s="12" t="s">
        <v>3</v>
      </c>
      <c r="B10" s="13"/>
      <c r="C10" s="12"/>
      <c r="D10" s="13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U10" s="26" t="s">
        <v>54</v>
      </c>
    </row>
    <row r="11" spans="1:21" s="3" customFormat="1" ht="50.1" customHeight="1" x14ac:dyDescent="0.25">
      <c r="A11" s="22" t="s">
        <v>49</v>
      </c>
      <c r="B11" s="23"/>
      <c r="C11" s="24"/>
      <c r="D11" s="23"/>
      <c r="E11" s="24"/>
      <c r="F11" s="23"/>
      <c r="G11" s="24"/>
      <c r="H11" s="23"/>
      <c r="I11" s="24"/>
      <c r="J11" s="23"/>
      <c r="K11" s="24"/>
      <c r="L11" s="23"/>
      <c r="M11" s="24"/>
      <c r="N11" s="23"/>
      <c r="O11" s="24"/>
      <c r="P11" s="23"/>
      <c r="Q11" s="24"/>
      <c r="R11" s="23"/>
      <c r="S11" s="24"/>
      <c r="U11" s="26" t="s">
        <v>55</v>
      </c>
    </row>
    <row r="12" spans="1:21" s="3" customFormat="1" ht="50.1" customHeight="1" thickBot="1" x14ac:dyDescent="0.3">
      <c r="A12" s="25" t="s">
        <v>44</v>
      </c>
      <c r="B12" s="15"/>
      <c r="C12" s="14"/>
      <c r="D12" s="15"/>
      <c r="E12" s="14"/>
      <c r="F12" s="15"/>
      <c r="G12" s="14"/>
      <c r="H12" s="15"/>
      <c r="I12" s="14"/>
      <c r="J12" s="15"/>
      <c r="K12" s="14"/>
      <c r="L12" s="15"/>
      <c r="M12" s="14"/>
      <c r="N12" s="15"/>
      <c r="O12" s="14"/>
      <c r="P12" s="15"/>
      <c r="Q12" s="14"/>
      <c r="R12" s="15"/>
      <c r="S12" s="14"/>
      <c r="U12" s="26" t="s">
        <v>57</v>
      </c>
    </row>
    <row r="13" spans="1:21" s="3" customFormat="1" ht="50.1" customHeight="1" x14ac:dyDescent="0.25">
      <c r="A13" s="5" t="s">
        <v>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U13" s="26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Suivi Score</vt:lpstr>
      <vt:lpstr>Reporting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2019-02-19T17:46:45Z</dcterms:modified>
</cp:coreProperties>
</file>